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Grünstadt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5" i="7" l="1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<sst xmlns="http://schemas.openxmlformats.org/spreadsheetml/2006/main" count="1375" uniqueCount="679">
  <si>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</si>
  <si>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</si>
  <si>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</si>
  <si>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</si>
  <si>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</si>
  <si>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</si>
  <si>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</si>
  <si>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</si>
  <si>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</si>
  <si>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</si>
  <si>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</si>
  <si>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</si>
  <si>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</si>
  <si>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</si>
  <si>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</si>
  <si>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</si>
  <si>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</si>
  <si>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</si>
  <si>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</si>
  <si>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</si>
  <si>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</si>
  <si>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</si>
  <si>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</si>
  <si>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</si>
  <si>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</si>
  <si>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</si>
  <si>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</si>
  <si>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</si>
  <si>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</si>
  <si>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</si>
  <si>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</si>
  <si>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</si>
  <si>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</si>
  <si>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</si>
  <si>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</si>
  <si>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</si>
  <si>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</si>
  <si>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</si>
  <si>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</si>
  <si>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</si>
  <si>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</si>
  <si>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</si>
  <si>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</si>
  <si>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</si>
  <si>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</si>
  <si>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</si>
  <si>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</si>
  <si>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</si>
  <si>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</si>
  <si>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</si>
  <si>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</si>
  <si>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</si>
  <si>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</si>
  <si>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</si>
  <si>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</si>
  <si>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</si>
  <si>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</si>
  <si>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</si>
  <si>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</si>
  <si>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</si>
  <si>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</si>
  <si>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</si>
  <si>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</si>
  <si>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</si>
  <si>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</si>
  <si>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</si>
  <si>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</si>
  <si>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</si>
  <si>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</si>
  <si>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</si>
  <si>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</si>
  <si>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</si>
  <si>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</si>
  <si>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</si>
  <si>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</si>
  <si>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</si>
  <si>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</si>
  <si>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</si>
  <si>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</si>
  <si>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</si>
  <si>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</si>
  <si>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</si>
  <si>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</si>
  <si>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</si>
  <si>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</si>
  <si>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</si>
  <si>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</si>
  <si>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</si>
  <si>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</si>
  <si>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</si>
  <si>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</si>
  <si>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</si>
  <si>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</si>
  <si>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</si>
  <si>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</si>
  <si>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</si>
  <si>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</si>
  <si>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</si>
  <si>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</si>
  <si>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</si>
  <si>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</si>
  <si>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</si>
  <si>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</si>
  <si>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</si>
  <si>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</si>
  <si>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</si>
  <si>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</si>
  <si>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</si>
  <si>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</si>
  <si>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</si>
  <si>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</si>
  <si>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</si>
  <si>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</si>
  <si>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</si>
  <si>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</si>
  <si>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</si>
  <si>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</si>
  <si>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</si>
  <si>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</si>
  <si>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</si>
  <si>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</si>
  <si>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</si>
  <si>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</si>
  <si>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</si>
  <si>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</si>
  <si>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</si>
  <si>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</si>
  <si>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</si>
  <si>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</si>
  <si>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</si>
  <si>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</si>
  <si>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</si>
  <si>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</si>
  <si>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</si>
  <si>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</si>
  <si>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</si>
  <si>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</si>
  <si>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</si>
  <si>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</si>
  <si>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</si>
  <si>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</si>
  <si>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</si>
  <si>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</si>
  <si>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</si>
  <si>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</si>
  <si>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</si>
  <si>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</si>
  <si>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</si>
  <si>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</si>
  <si>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</si>
  <si>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</si>
  <si>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</si>
  <si>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</si>
  <si>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</si>
  <si>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</si>
  <si>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</si>
  <si>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</si>
  <si>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</si>
  <si>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</si>
  <si>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</si>
  <si>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</si>
  <si>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</si>
  <si>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</si>
  <si>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</si>
  <si>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</si>
  <si>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</si>
  <si>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</si>
  <si>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</si>
  <si>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</si>
  <si>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</si>
  <si>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</si>
  <si>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</si>
  <si>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</si>
  <si>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</si>
  <si>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</si>
  <si>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</si>
  <si>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</si>
  <si>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</si>
  <si>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</si>
  <si>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</si>
  <si>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</si>
  <si>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</si>
  <si>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</si>
  <si>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</si>
  <si>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</si>
  <si>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</si>
  <si>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</si>
  <si>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</si>
  <si>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</si>
  <si>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</si>
  <si>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</si>
  <si>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</si>
  <si>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</si>
  <si>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</si>
  <si>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</si>
  <si>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</si>
  <si>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</si>
  <si>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</si>
  <si>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</si>
  <si>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</si>
  <si>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</si>
  <si>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</si>
  <si>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</si>
  <si>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</si>
  <si>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</si>
  <si>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</si>
  <si>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</si>
  <si>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</si>
  <si>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</si>
  <si>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</si>
  <si>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</si>
  <si>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</si>
  <si>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</si>
  <si>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</si>
  <si>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</si>
  <si>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</si>
  <si>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</si>
  <si>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</si>
  <si>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</si>
  <si>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</si>
  <si>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</si>
  <si>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</si>
  <si>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</si>
  <si>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</si>
  <si>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</si>
  <si>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</si>
  <si>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</si>
  <si>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</si>
  <si>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</si>
  <si>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</si>
  <si>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</si>
  <si>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</si>
  <si>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</si>
  <si>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</si>
  <si>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</si>
  <si>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</si>
  <si>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</si>
  <si>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</si>
  <si>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</si>
  <si>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</si>
  <si>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</si>
  <si>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</si>
  <si>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</si>
  <si>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</si>
  <si>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</si>
  <si>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</si>
  <si>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</si>
  <si>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</si>
  <si>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</si>
  <si>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</si>
  <si>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</si>
  <si>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</si>
  <si>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</si>
  <si>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</si>
  <si>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</si>
  <si>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</si>
  <si>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</si>
  <si>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</si>
  <si>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</si>
  <si>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</si>
  <si>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</si>
  <si>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</si>
  <si>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</si>
  <si>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</si>
  <si>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</si>
  <si>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</si>
  <si>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</si>
  <si>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</si>
  <si>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</si>
  <si>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</si>
  <si>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</si>
  <si>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</si>
  <si>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</si>
  <si>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</si>
  <si>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</si>
  <si>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</si>
  <si>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</si>
  <si>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</si>
  <si>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</si>
  <si>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</si>
  <si>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</si>
  <si>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</si>
  <si>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</si>
  <si>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</si>
  <si>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</si>
  <si>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</si>
  <si>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</si>
  <si>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</si>
  <si>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</si>
  <si>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</si>
  <si>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</si>
  <si>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</si>
  <si>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</si>
  <si>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</si>
  <si>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</si>
  <si>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</si>
  <si>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</si>
  <si>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</si>
  <si>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</si>
  <si>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</si>
  <si>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</si>
  <si>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</si>
  <si>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</si>
  <si>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</si>
  <si>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</si>
  <si>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</si>
  <si>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</si>
  <si>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</si>
  <si>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</si>
  <si>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</si>
  <si>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</si>
  <si>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</si>
  <si>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</si>
  <si>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</si>
  <si>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</si>
  <si>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</si>
  <si>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</si>
  <si>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</si>
  <si>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</si>
  <si>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</si>
  <si>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</si>
  <si>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</si>
  <si>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</si>
  <si>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</si>
  <si>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</si>
  <si>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</si>
  <si>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</si>
  <si>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</si>
  <si>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</si>
  <si>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</si>
  <si>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</si>
  <si>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</si>
  <si>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</si>
  <si>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</si>
  <si>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</si>
  <si>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</si>
  <si>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</si>
  <si>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</si>
  <si>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</si>
  <si>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</si>
  <si>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</si>
  <si>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</si>
  <si>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</si>
  <si>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</si>
  <si>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</si>
  <si>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</si>
  <si>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</si>
  <si>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</si>
  <si>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</si>
  <si>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</si>
  <si>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</si>
  <si>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</si>
  <si>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</si>
  <si>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</si>
  <si>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</si>
  <si>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</si>
  <si>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</si>
  <si>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</si>
  <si>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</si>
  <si>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</si>
  <si>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</si>
  <si>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</si>
  <si>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</si>
  <si>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</si>
  <si>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</si>
  <si>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</si>
  <si>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</si>
  <si>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</si>
  <si>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</si>
  <si>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</si>
  <si>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</si>
  <si>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</si>
  <si>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</si>
  <si>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</si>
  <si>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</si>
  <si>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</si>
  <si>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</si>
  <si>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</si>
  <si>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</si>
  <si>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</si>
  <si>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</si>
  <si>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</si>
  <si>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</si>
  <si>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</si>
  <si>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</si>
  <si>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</si>
  <si>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</si>
  <si>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</si>
  <si>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</si>
  <si>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</si>
  <si>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</si>
  <si>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</si>
  <si>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</si>
  <si>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</si>
  <si>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</si>
  <si>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</si>
  <si>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</si>
  <si>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</si>
  <si>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</si>
  <si>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</si>
  <si>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</si>
  <si>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</si>
  <si>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</si>
  <si>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</si>
  <si>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</si>
  <si>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</si>
  <si>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</si>
  <si>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</si>
  <si>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</si>
  <si>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</si>
  <si>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</si>
  <si>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</si>
  <si>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</si>
  <si>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</si>
  <si>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</si>
  <si>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</si>
  <si>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</si>
  <si>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</si>
  <si>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</si>
  <si>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</si>
  <si>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</si>
  <si>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</si>
  <si>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</si>
  <si>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</si>
  <si>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</si>
  <si>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</si>
  <si>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</si>
  <si>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</si>
  <si>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</si>
  <si>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</si>
  <si>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</si>
  <si>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</si>
  <si>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</si>
  <si>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</si>
  <si>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</si>
  <si>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</si>
  <si>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</si>
  <si>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</si>
  <si>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</si>
  <si>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</si>
  <si>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</si>
  <si>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</si>
  <si>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</si>
  <si>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</si>
  <si>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</si>
  <si>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</si>
  <si>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</si>
  <si>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</si>
  <si>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</si>
  <si>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</si>
  <si>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</si>
  <si>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</si>
  <si>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</si>
  <si>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</si>
  <si>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</si>
  <si>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</si>
  <si>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</si>
  <si>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</si>
  <si>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</si>
  <si>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</si>
  <si>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</si>
  <si>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</si>
  <si>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</si>
  <si>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</si>
  <si>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</si>
  <si>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</si>
  <si>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</si>
  <si>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</si>
  <si>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</si>
  <si>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</si>
  <si>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</si>
  <si>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</si>
  <si>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</si>
  <si>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</si>
  <si>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</si>
  <si>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</si>
  <si>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</si>
  <si>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</si>
  <si>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</si>
  <si>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</si>
  <si>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</si>
  <si>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</si>
  <si>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</si>
  <si>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</si>
  <si>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</si>
  <si>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</si>
  <si>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</si>
  <si>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</si>
  <si>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</si>
  <si>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</si>
  <si>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</si>
  <si>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</si>
  <si>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</si>
  <si>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</si>
  <si>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</si>
  <si>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</si>
  <si>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</si>
  <si>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</si>
  <si>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</si>
  <si>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</si>
  <si>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</si>
  <si>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</si>
  <si>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</si>
  <si>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</si>
  <si>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</si>
  <si>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</si>
  <si>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</si>
  <si>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</si>
  <si>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</si>
  <si>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</si>
  <si>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</si>
  <si>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</si>
  <si>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</si>
  <si>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</si>
  <si>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</si>
  <si>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</si>
  <si>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</si>
  <si>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</si>
  <si>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</si>
  <si>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</si>
  <si>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</si>
  <si>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</si>
  <si>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</si>
  <si>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</si>
  <si>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</si>
  <si>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</si>
  <si>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</si>
  <si>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</si>
  <si>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</si>
  <si>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</si>
  <si>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</si>
  <si>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</si>
  <si>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</si>
  <si>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</si>
  <si>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</si>
  <si>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</si>
  <si>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</si>
  <si>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</si>
  <si>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</si>
  <si>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</si>
  <si>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</si>
  <si>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</si>
  <si>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</si>
  <si>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</si>
  <si>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</si>
  <si>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</si>
  <si>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</si>
  <si>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</si>
  <si>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</si>
  <si>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</si>
  <si>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</si>
  <si>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</si>
  <si>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</si>
  <si>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</si>
  <si>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</si>
  <si>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</si>
  <si>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</si>
  <si>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</si>
  <si>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</si>
  <si>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</si>
  <si>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</si>
  <si>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</si>
  <si>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</si>
  <si>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</si>
  <si>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</si>
  <si>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</si>
  <si>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</si>
  <si>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</si>
  <si>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</si>
  <si>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</si>
  <si>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</si>
  <si>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</si>
  <si>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</si>
  <si>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</si>
  <si>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</si>
  <si>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</si>
  <si>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</si>
  <si>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</si>
  <si>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</si>
  <si>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</si>
  <si>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</si>
  <si>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</si>
  <si>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</si>
  <si>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</si>
  <si>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</si>
  <si>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</si>
  <si>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</si>
  <si>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</si>
  <si>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</si>
  <si>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</si>
  <si>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</si>
  <si>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</si>
  <si>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</si>
  <si>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</si>
  <si>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</si>
  <si>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</si>
  <si>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</si>
  <si>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</si>
  <si>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</si>
  <si>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</si>
  <si>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</si>
  <si>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</si>
  <si>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</si>
  <si>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</si>
  <si>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</si>
  <si>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</si>
  <si>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</si>
  <si>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</si>
  <si>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</si>
  <si>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</si>
  <si>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</si>
  <si>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</si>
  <si>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</si>
  <si>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</si>
  <si>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</si>
  <si>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</si>
  <si>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</si>
  <si>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</si>
  <si>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</si>
  <si>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</si>
  <si>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</si>
  <si>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</si>
  <si>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</si>
  <si>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</si>
  <si>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</si>
  <si>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</si>
  <si>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</si>
  <si>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</si>
  <si>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</si>
  <si>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</si>
  <si>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</si>
  <si>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</si>
  <si>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</si>
  <si>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</si>
  <si>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</si>
  <si>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</si>
  <si>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</si>
  <si>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</si>
  <si>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</si>
  <si>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</si>
  <si>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</si>
  <si>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</si>
  <si>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</si>
  <si>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</si>
  <si>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</si>
  <si>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</si>
  <si>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</si>
  <si>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</si>
  <si>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</si>
  <si>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</si>
  <si>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</si>
  <si>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</si>
  <si>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</si>
  <si>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</si>
  <si>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</si>
  <si>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</si>
  <si>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</si>
  <si>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Grünstadt GmbH</t>
  </si>
  <si>
    <t>9870036200002</t>
  </si>
  <si>
    <t>Max-Planck-Straße 12</t>
  </si>
  <si>
    <t>D-67269</t>
  </si>
  <si>
    <t>Grünstadt</t>
  </si>
  <si>
    <t>Dirk Philippi</t>
  </si>
  <si>
    <t>philippi@swg-gruenstadt.de</t>
  </si>
  <si>
    <t>06359 954-293</t>
  </si>
  <si>
    <t>NCHN007003620000</t>
  </si>
  <si>
    <t>Bad Dürkheim</t>
  </si>
  <si>
    <t>Meteomedia GmbH</t>
  </si>
  <si>
    <t>DE_GBA03</t>
  </si>
  <si>
    <t>DE_GBD03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</si>
  <si>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</si>
  <si>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</si>
  <si>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</si>
  <si>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</si>
  <si>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</si>
  <si>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</si>
  <si>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</si>
  <si>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</si>
  <si>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DE_GWA03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</si>
</sst>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42983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Stadtwerke Grünstadt GmbH</v>
      </c>
      <c r="E28" s="38"/>
      <c r="F28" s="11"/>
      <c r="G28" s="2"/>
    </row>
    <row r="29" spans="1:15">
      <c r="B29" s="15"/>
      <c r="C29" s="22" t="s">
        <v>395</v>
      </c>
      <c r="D29" s="45" t="s">
        <v>657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31" sqref="D3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Grünstadt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Stadtwerke Grünstadt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9870036200002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666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9" zoomScale="70" zoomScaleNormal="70" workbookViewId="0">
      <selection activeCell="E62" sqref="E6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Grünstadt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Stadtwerke Grünstadt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9870036200002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Grünstadt'!F10)</f>
        <v>Bad Dürkheim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667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667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Meteomedia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666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10721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Meteomedia GmbH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Bad Dürkheim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10721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Grünstadt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Stadtwerke Grünstadt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9870036200002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K25" sqref="K2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Grünstadt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Stadtwerke Grünstadt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9870036200002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Grünstadt GmbH</v>
      </c>
      <c r="D12" s="62" t="s">
        <v>247</v>
      </c>
      <c r="E12" s="164" t="s">
        <v>4</v>
      </c>
      <c r="F12" s="296" t="str">
        <f>VLOOKUP($E12,'BDEW-Standard'!$B$3:$M$158,F$9,0)</f>
        <v>HK3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Grünstadt GmbH</v>
      </c>
      <c r="D13" s="62" t="s">
        <v>247</v>
      </c>
      <c r="E13" s="164" t="s">
        <v>35</v>
      </c>
      <c r="F13" s="296" t="str">
        <f>VLOOKUP($E13,'BDEW-Standard'!$B$3:$M$158,F$9,0)</f>
        <v>P13</v>
      </c>
      <c r="H13" s="273">
        <f>ROUND(VLOOKUP($E13,'BDEW-Standard'!$B$3:$M$158,H$9,0),7)</f>
        <v>3.0385547000000002</v>
      </c>
      <c r="I13" s="273">
        <f>ROUND(VLOOKUP($E13,'BDEW-Standard'!$B$3:$M$158,I$9,0),7)</f>
        <v>-37.182990799999999</v>
      </c>
      <c r="J13" s="273">
        <f>ROUND(VLOOKUP($E13,'BDEW-Standard'!$B$3:$M$158,J$9,0),7)</f>
        <v>5.6644869</v>
      </c>
      <c r="K13" s="273">
        <f>ROUND(VLOOKUP($E13,'BDEW-Standard'!$B$3:$M$158,K$9,0),7)</f>
        <v>9.3339599999999995E-2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1.0029740552470467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Grünstadt GmbH</v>
      </c>
      <c r="D14" s="62" t="s">
        <v>247</v>
      </c>
      <c r="E14" s="164" t="s">
        <v>43</v>
      </c>
      <c r="F14" s="296" t="str">
        <f>VLOOKUP($E14,'BDEW-Standard'!$B$3:$M$158,F$9,0)</f>
        <v>P23</v>
      </c>
      <c r="H14" s="273">
        <f>ROUND(VLOOKUP($E14,'BDEW-Standard'!$B$3:$M$158,H$9,0),7)</f>
        <v>2.3767684</v>
      </c>
      <c r="I14" s="273">
        <f>ROUND(VLOOKUP($E14,'BDEW-Standard'!$B$3:$M$158,I$9,0),7)</f>
        <v>-34.719233299999999</v>
      </c>
      <c r="J14" s="273">
        <f>ROUND(VLOOKUP($E14,'BDEW-Standard'!$B$3:$M$158,J$9,0),7)</f>
        <v>5.8332161999999999</v>
      </c>
      <c r="K14" s="273">
        <f>ROUND(VLOOKUP($E14,'BDEW-Standard'!$B$3:$M$158,K$9,0),7)</f>
        <v>0.1189572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1.0298713008737617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Stadtwerke Grünstadt GmbH</v>
      </c>
      <c r="D15" s="62" t="s">
        <v>247</v>
      </c>
      <c r="E15" s="164" t="s">
        <v>668</v>
      </c>
      <c r="F15" s="296" t="str">
        <f>VLOOKUP($E15,'BDEW-Standard'!$B$3:$M$158,F$9,0)</f>
        <v>BA3</v>
      </c>
      <c r="H15" s="273">
        <f>ROUND(VLOOKUP($E15,'BDEW-Standard'!$B$3:$M$158,H$9,0),7)</f>
        <v>0.62619619999999998</v>
      </c>
      <c r="I15" s="273">
        <f>ROUND(VLOOKUP($E15,'BDEW-Standard'!$B$3:$M$158,I$9,0),7)</f>
        <v>-33</v>
      </c>
      <c r="J15" s="273">
        <f>ROUND(VLOOKUP($E15,'BDEW-Standard'!$B$3:$M$158,J$9,0),7)</f>
        <v>5.7212303000000002</v>
      </c>
      <c r="K15" s="273">
        <f>ROUND(VLOOKUP($E15,'BDEW-Standard'!$B$3:$M$158,K$9,0),7)</f>
        <v>0.78556550000000003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1.0711738317583412</v>
      </c>
      <c r="R15" s="274">
        <f>ROUND(VLOOKUP(MID($E15,4,3),'Wochentag F(WT)'!$B$7:$J$22,R$9,0),4)</f>
        <v>1.0848</v>
      </c>
      <c r="S15" s="274">
        <f>ROUND(VLOOKUP(MID($E15,4,3),'Wochentag F(WT)'!$B$7:$J$22,S$9,0),4)</f>
        <v>1.1211</v>
      </c>
      <c r="T15" s="274">
        <f>ROUND(VLOOKUP(MID($E15,4,3),'Wochentag F(WT)'!$B$7:$J$22,T$9,0),4)</f>
        <v>1.0769</v>
      </c>
      <c r="U15" s="274">
        <f>ROUND(VLOOKUP(MID($E15,4,3),'Wochentag F(WT)'!$B$7:$J$22,U$9,0),4)</f>
        <v>1.1353</v>
      </c>
      <c r="V15" s="274">
        <f>ROUND(VLOOKUP(MID($E15,4,3),'Wochentag F(WT)'!$B$7:$J$22,V$9,0),4)</f>
        <v>1.1402000000000001</v>
      </c>
      <c r="W15" s="274">
        <f>ROUND(VLOOKUP(MID($E15,4,3),'Wochentag F(WT)'!$B$7:$J$22,W$9,0),4)</f>
        <v>0.48520000000000002</v>
      </c>
      <c r="X15" s="275">
        <f t="shared" si="2"/>
        <v>0.95650000000000013</v>
      </c>
      <c r="Y15" s="292"/>
      <c r="Z15" s="210"/>
    </row>
    <row r="16" spans="2:26" s="142" customFormat="1">
      <c r="B16" s="143">
        <v>5</v>
      </c>
      <c r="C16" s="144" t="str">
        <f t="shared" si="0"/>
        <v>Stadtwerke Grünstadt GmbH</v>
      </c>
      <c r="D16" s="62" t="s">
        <v>247</v>
      </c>
      <c r="E16" s="164" t="s">
        <v>669</v>
      </c>
      <c r="F16" s="296" t="str">
        <f>VLOOKUP($E16,'BDEW-Standard'!$B$3:$M$158,F$9,0)</f>
        <v>BD3</v>
      </c>
      <c r="H16" s="273">
        <f>ROUND(VLOOKUP($E16,'BDEW-Standard'!$B$3:$M$158,H$9,0),7)</f>
        <v>2.9177027</v>
      </c>
      <c r="I16" s="273">
        <f>ROUND(VLOOKUP($E16,'BDEW-Standard'!$B$3:$M$158,I$9,0),7)</f>
        <v>-36.179411700000003</v>
      </c>
      <c r="J16" s="273">
        <f>ROUND(VLOOKUP($E16,'BDEW-Standard'!$B$3:$M$158,J$9,0),7)</f>
        <v>5.9265162</v>
      </c>
      <c r="K16" s="273">
        <f>ROUND(VLOOKUP($E16,'BDEW-Standard'!$B$3:$M$158,K$9,0),7)</f>
        <v>0.11519119999999999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1.0656106174494469</v>
      </c>
      <c r="R16" s="274">
        <f>ROUND(VLOOKUP(MID($E16,4,3),'Wochentag F(WT)'!$B$7:$J$22,R$9,0),4)</f>
        <v>1.1052</v>
      </c>
      <c r="S16" s="274">
        <f>ROUND(VLOOKUP(MID($E16,4,3),'Wochentag F(WT)'!$B$7:$J$22,S$9,0),4)</f>
        <v>1.0857000000000001</v>
      </c>
      <c r="T16" s="274">
        <f>ROUND(VLOOKUP(MID($E16,4,3),'Wochentag F(WT)'!$B$7:$J$22,T$9,0),4)</f>
        <v>1.0378000000000001</v>
      </c>
      <c r="U16" s="274">
        <f>ROUND(VLOOKUP(MID($E16,4,3),'Wochentag F(WT)'!$B$7:$J$22,U$9,0),4)</f>
        <v>1.0622</v>
      </c>
      <c r="V16" s="274">
        <f>ROUND(VLOOKUP(MID($E16,4,3),'Wochentag F(WT)'!$B$7:$J$22,V$9,0),4)</f>
        <v>1.0266</v>
      </c>
      <c r="W16" s="274">
        <f>ROUND(VLOOKUP(MID($E16,4,3),'Wochentag F(WT)'!$B$7:$J$22,W$9,0),4)</f>
        <v>0.76290000000000002</v>
      </c>
      <c r="X16" s="275">
        <f t="shared" si="2"/>
        <v>0.91959999999999997</v>
      </c>
      <c r="Y16" s="292"/>
      <c r="Z16" s="210"/>
    </row>
    <row r="17" spans="2:26" s="142" customFormat="1">
      <c r="B17" s="143">
        <v>6</v>
      </c>
      <c r="C17" s="144" t="str">
        <f t="shared" si="0"/>
        <v>Stadtwerke Grünstadt GmbH</v>
      </c>
      <c r="D17" s="62" t="s">
        <v>247</v>
      </c>
      <c r="E17" s="164" t="s">
        <v>670</v>
      </c>
      <c r="F17" s="296" t="str">
        <f>VLOOKUP($E17,'BDEW-Standard'!$B$3:$M$158,F$9,0)</f>
        <v>BH3</v>
      </c>
      <c r="H17" s="273">
        <f>ROUND(VLOOKUP($E17,'BDEW-Standard'!$B$3:$M$158,H$9,0),7)</f>
        <v>2.0102471999999998</v>
      </c>
      <c r="I17" s="273">
        <f>ROUND(VLOOKUP($E17,'BDEW-Standard'!$B$3:$M$158,I$9,0),7)</f>
        <v>-35.253212400000002</v>
      </c>
      <c r="J17" s="273">
        <f>ROUND(VLOOKUP($E17,'BDEW-Standard'!$B$3:$M$158,J$9,0),7)</f>
        <v>6.1544406</v>
      </c>
      <c r="K17" s="273">
        <f>ROUND(VLOOKUP($E17,'BDEW-Standard'!$B$3:$M$158,K$9,0),7)</f>
        <v>0.32947409999999999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1.0436896084076008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2"/>
        <v>0.95870000000000122</v>
      </c>
      <c r="Y17" s="292"/>
      <c r="Z17" s="210"/>
    </row>
    <row r="18" spans="2:26" s="142" customFormat="1">
      <c r="B18" s="143">
        <v>7</v>
      </c>
      <c r="C18" s="144" t="str">
        <f t="shared" si="0"/>
        <v>Stadtwerke Grünstadt GmbH</v>
      </c>
      <c r="D18" s="62" t="s">
        <v>247</v>
      </c>
      <c r="E18" s="164" t="s">
        <v>671</v>
      </c>
      <c r="F18" s="296" t="str">
        <f>VLOOKUP($E18,'BDEW-Standard'!$B$3:$M$158,F$9,0)</f>
        <v>GA3</v>
      </c>
      <c r="H18" s="273">
        <f>ROUND(VLOOKUP($E18,'BDEW-Standard'!$B$3:$M$158,H$9,0),7)</f>
        <v>2.2850164999999998</v>
      </c>
      <c r="I18" s="273">
        <f>ROUND(VLOOKUP($E18,'BDEW-Standard'!$B$3:$M$158,I$9,0),7)</f>
        <v>-36.287858399999998</v>
      </c>
      <c r="J18" s="273">
        <f>ROUND(VLOOKUP($E18,'BDEW-Standard'!$B$3:$M$158,J$9,0),7)</f>
        <v>6.5885125999999996</v>
      </c>
      <c r="K18" s="273">
        <f>ROUND(VLOOKUP($E18,'BDEW-Standard'!$B$3:$M$158,K$9,0),7)</f>
        <v>0.31505349999999999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1.0096183914256316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Stadtwerke Grünstadt GmbH</v>
      </c>
      <c r="D19" s="62" t="s">
        <v>247</v>
      </c>
      <c r="E19" s="164" t="s">
        <v>672</v>
      </c>
      <c r="F19" s="296" t="str">
        <f>VLOOKUP($E19,'BDEW-Standard'!$B$3:$M$158,F$9,0)</f>
        <v>GB3</v>
      </c>
      <c r="H19" s="273">
        <f>ROUND(VLOOKUP($E19,'BDEW-Standard'!$B$3:$M$158,H$9,0),7)</f>
        <v>3.2572741999999999</v>
      </c>
      <c r="I19" s="273">
        <f>ROUND(VLOOKUP($E19,'BDEW-Standard'!$B$3:$M$158,I$9,0),7)</f>
        <v>-37.5</v>
      </c>
      <c r="J19" s="273">
        <f>ROUND(VLOOKUP($E19,'BDEW-Standard'!$B$3:$M$158,J$9,0),7)</f>
        <v>6.3462148000000003</v>
      </c>
      <c r="K19" s="273">
        <f>ROUND(VLOOKUP($E19,'BDEW-Standard'!$B$3:$M$158,K$9,0),7)</f>
        <v>8.6622699999999997E-2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0.9584556323619029</v>
      </c>
      <c r="R19" s="274">
        <f>ROUND(VLOOKUP(MID($E19,4,3),'Wochentag F(WT)'!$B$7:$J$22,R$9,0),4)</f>
        <v>0.98970000000000002</v>
      </c>
      <c r="S19" s="274">
        <f>ROUND(VLOOKUP(MID($E19,4,3),'Wochentag F(WT)'!$B$7:$J$22,S$9,0),4)</f>
        <v>0.9627</v>
      </c>
      <c r="T19" s="274">
        <f>ROUND(VLOOKUP(MID($E19,4,3),'Wochentag F(WT)'!$B$7:$J$22,T$9,0),4)</f>
        <v>1.0507</v>
      </c>
      <c r="U19" s="274">
        <f>ROUND(VLOOKUP(MID($E19,4,3),'Wochentag F(WT)'!$B$7:$J$22,U$9,0),4)</f>
        <v>1.0551999999999999</v>
      </c>
      <c r="V19" s="274">
        <f>ROUND(VLOOKUP(MID($E19,4,3),'Wochentag F(WT)'!$B$7:$J$22,V$9,0),4)</f>
        <v>1.0297000000000001</v>
      </c>
      <c r="W19" s="274">
        <f>ROUND(VLOOKUP(MID($E19,4,3),'Wochentag F(WT)'!$B$7:$J$22,W$9,0),4)</f>
        <v>0.97670000000000001</v>
      </c>
      <c r="X19" s="275">
        <f t="shared" si="2"/>
        <v>0.9352999999999998</v>
      </c>
      <c r="Y19" s="292"/>
      <c r="Z19" s="210"/>
    </row>
    <row r="20" spans="2:26" s="142" customFormat="1">
      <c r="B20" s="143">
        <v>9</v>
      </c>
      <c r="C20" s="144" t="str">
        <f t="shared" si="0"/>
        <v>Stadtwerke Grünstadt GmbH</v>
      </c>
      <c r="D20" s="62" t="s">
        <v>247</v>
      </c>
      <c r="E20" s="164" t="s">
        <v>673</v>
      </c>
      <c r="F20" s="296" t="str">
        <f>VLOOKUP($E20,'BDEW-Standard'!$B$3:$M$158,F$9,0)</f>
        <v>HA3</v>
      </c>
      <c r="H20" s="273">
        <f>ROUND(VLOOKUP($E20,'BDEW-Standard'!$B$3:$M$158,H$9,0),7)</f>
        <v>3.5811213999999998</v>
      </c>
      <c r="I20" s="273">
        <f>ROUND(VLOOKUP($E20,'BDEW-Standard'!$B$3:$M$158,I$9,0),7)</f>
        <v>-36.965006500000001</v>
      </c>
      <c r="J20" s="273">
        <f>ROUND(VLOOKUP($E20,'BDEW-Standard'!$B$3:$M$158,J$9,0),7)</f>
        <v>7.2256947</v>
      </c>
      <c r="K20" s="273">
        <f>ROUND(VLOOKUP($E20,'BDEW-Standard'!$B$3:$M$158,K$9,0),7)</f>
        <v>4.4841600000000002E-2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0.97852945357176691</v>
      </c>
      <c r="R20" s="274">
        <f>ROUND(VLOOKUP(MID($E20,4,3),'Wochentag F(WT)'!$B$7:$J$22,R$9,0),4)</f>
        <v>1.0358000000000001</v>
      </c>
      <c r="S20" s="274">
        <f>ROUND(VLOOKUP(MID($E20,4,3),'Wochentag F(WT)'!$B$7:$J$22,S$9,0),4)</f>
        <v>1.0232000000000001</v>
      </c>
      <c r="T20" s="274">
        <f>ROUND(VLOOKUP(MID($E20,4,3),'Wochentag F(WT)'!$B$7:$J$22,T$9,0),4)</f>
        <v>1.0251999999999999</v>
      </c>
      <c r="U20" s="274">
        <f>ROUND(VLOOKUP(MID($E20,4,3),'Wochentag F(WT)'!$B$7:$J$22,U$9,0),4)</f>
        <v>1.0295000000000001</v>
      </c>
      <c r="V20" s="274">
        <f>ROUND(VLOOKUP(MID($E20,4,3),'Wochentag F(WT)'!$B$7:$J$22,V$9,0),4)</f>
        <v>1.0253000000000001</v>
      </c>
      <c r="W20" s="274">
        <f>ROUND(VLOOKUP(MID($E20,4,3),'Wochentag F(WT)'!$B$7:$J$22,W$9,0),4)</f>
        <v>0.96750000000000003</v>
      </c>
      <c r="X20" s="275">
        <f t="shared" si="2"/>
        <v>0.89350000000000041</v>
      </c>
      <c r="Y20" s="292"/>
      <c r="Z20" s="210"/>
    </row>
    <row r="21" spans="2:26" s="142" customFormat="1">
      <c r="B21" s="143">
        <v>10</v>
      </c>
      <c r="C21" s="144" t="str">
        <f t="shared" si="0"/>
        <v>Stadtwerke Grünstadt GmbH</v>
      </c>
      <c r="D21" s="62" t="s">
        <v>247</v>
      </c>
      <c r="E21" s="164" t="s">
        <v>674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Stadtwerke Grünstadt GmbH</v>
      </c>
      <c r="D22" s="62" t="s">
        <v>247</v>
      </c>
      <c r="E22" s="164" t="s">
        <v>675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2" customFormat="1">
      <c r="B23" s="143">
        <v>12</v>
      </c>
      <c r="C23" s="144" t="str">
        <f t="shared" si="0"/>
        <v>Stadtwerke Grünstadt GmbH</v>
      </c>
      <c r="D23" s="62" t="s">
        <v>247</v>
      </c>
      <c r="E23" s="164" t="s">
        <v>676</v>
      </c>
      <c r="F23" s="296" t="str">
        <f>VLOOKUP($E23,'BDEW-Standard'!$B$3:$M$158,F$9,0)</f>
        <v>MK3</v>
      </c>
      <c r="H23" s="273">
        <f>ROUND(VLOOKUP($E23,'BDEW-Standard'!$B$3:$M$158,H$9,0),7)</f>
        <v>2.7882424000000001</v>
      </c>
      <c r="I23" s="273">
        <f>ROUND(VLOOKUP($E23,'BDEW-Standard'!$B$3:$M$158,I$9,0),7)</f>
        <v>-34.880612999999997</v>
      </c>
      <c r="J23" s="273">
        <f>ROUND(VLOOKUP($E23,'BDEW-Standard'!$B$3:$M$158,J$9,0),7)</f>
        <v>6.5951899000000003</v>
      </c>
      <c r="K23" s="273">
        <f>ROUND(VLOOKUP($E23,'BDEW-Standard'!$B$3:$M$158,K$9,0),7)</f>
        <v>5.4032900000000002E-2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1.0622306107520199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2" customFormat="1">
      <c r="B24" s="143">
        <v>13</v>
      </c>
      <c r="C24" s="144" t="str">
        <f t="shared" si="0"/>
        <v>Stadtwerke Grünstadt GmbH</v>
      </c>
      <c r="D24" s="62" t="s">
        <v>247</v>
      </c>
      <c r="E24" s="164" t="s">
        <v>677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Stadtwerke Grünstadt GmbH</v>
      </c>
      <c r="D25" s="62" t="s">
        <v>247</v>
      </c>
      <c r="E25" s="164" t="s">
        <v>678</v>
      </c>
      <c r="F25" s="296" t="str">
        <f>VLOOKUP($E25,'BDEW-Standard'!$B$3:$M$158,F$9,0)</f>
        <v>WA3</v>
      </c>
      <c r="H25" s="273">
        <f>ROUND(VLOOKUP($E25,'BDEW-Standard'!$B$3:$M$158,H$9,0),7)</f>
        <v>0.76572899999999999</v>
      </c>
      <c r="I25" s="273">
        <f>ROUND(VLOOKUP($E25,'BDEW-Standard'!$B$3:$M$158,I$9,0),7)</f>
        <v>-36.023791199999998</v>
      </c>
      <c r="J25" s="273">
        <f>ROUND(VLOOKUP($E25,'BDEW-Standard'!$B$3:$M$158,J$9,0),7)</f>
        <v>4.8662747</v>
      </c>
      <c r="K25" s="273">
        <f>ROUND(VLOOKUP($E25,'BDEW-Standard'!$B$3:$M$158,K$9,0),7)</f>
        <v>0.80494250000000001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1.0804258319686442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2" customFormat="1">
      <c r="B26" s="143">
        <v>15</v>
      </c>
      <c r="C26" s="144" t="str">
        <f t="shared" si="0"/>
        <v>Stadtwerke Grünstadt GmbH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Stadtwerke Grünstadt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Grünstadt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Grünstadt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Grünstadt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Grünstadt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Grünstadt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Grünstadt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Grünstadt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Grünstadt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Grünstadt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Grünstadt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Grünstadt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Grünstadt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Grünstadt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Grünstadt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V11" sqref="V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Grünstadt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Stadtwerke Grünstadt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9870036200002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Grünstadt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Riefers Christian</cp:lastModifiedBy>
  <cp:lastPrinted>2015-03-20T22:59:10Z</cp:lastPrinted>
  <dcterms:created xsi:type="dcterms:W3CDTF">2015-01-15T05:25:41Z</dcterms:created>
  <dcterms:modified xsi:type="dcterms:W3CDTF">2017-09-05T08:59:20Z</dcterms:modified>
</cp:coreProperties>
</file>